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a Dalhoff Hansen\Desktop\"/>
    </mc:Choice>
  </mc:AlternateContent>
  <xr:revisionPtr revIDLastSave="0" documentId="8_{E5039227-4D80-4E0A-A332-CE03F3720E92}" xr6:coauthVersionLast="45" xr6:coauthVersionMax="45" xr10:uidLastSave="{00000000-0000-0000-0000-000000000000}"/>
  <bookViews>
    <workbookView xWindow="-108" yWindow="-108" windowWidth="23256" windowHeight="12576" activeTab="2" xr2:uid="{FEA9B951-B1CD-4320-8A1B-EA1BB9F20258}"/>
  </bookViews>
  <sheets>
    <sheet name="2018" sheetId="1" r:id="rId1"/>
    <sheet name="2019" sheetId="3" r:id="rId2"/>
    <sheet name="2019 måned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39" i="4" l="1"/>
  <c r="O39" i="4"/>
  <c r="N39" i="4"/>
  <c r="M39" i="4"/>
  <c r="L39" i="4"/>
  <c r="K39" i="4"/>
  <c r="J39" i="4"/>
  <c r="I39" i="4"/>
  <c r="H39" i="4"/>
  <c r="G39" i="4"/>
  <c r="F39" i="4"/>
  <c r="E39" i="4"/>
  <c r="P38" i="4"/>
  <c r="O38" i="4"/>
  <c r="N38" i="4"/>
  <c r="M38" i="4"/>
  <c r="L38" i="4"/>
  <c r="K38" i="4"/>
  <c r="J38" i="4"/>
  <c r="I38" i="4"/>
  <c r="H38" i="4"/>
  <c r="G38" i="4"/>
  <c r="F38" i="4"/>
  <c r="E38" i="4"/>
  <c r="P37" i="4"/>
  <c r="O37" i="4"/>
  <c r="N37" i="4"/>
  <c r="M37" i="4"/>
  <c r="L37" i="4"/>
  <c r="L42" i="4" s="1"/>
  <c r="K37" i="4"/>
  <c r="K42" i="4" s="1"/>
  <c r="J37" i="4"/>
  <c r="I37" i="4"/>
  <c r="H37" i="4"/>
  <c r="G37" i="4"/>
  <c r="F37" i="4"/>
  <c r="E37" i="4"/>
  <c r="P35" i="4"/>
  <c r="O35" i="4"/>
  <c r="N35" i="4"/>
  <c r="M35" i="4"/>
  <c r="L35" i="4"/>
  <c r="K35" i="4"/>
  <c r="J35" i="4"/>
  <c r="I35" i="4"/>
  <c r="H35" i="4"/>
  <c r="G35" i="4"/>
  <c r="F35" i="4"/>
  <c r="E35" i="4"/>
  <c r="P34" i="4"/>
  <c r="O34" i="4"/>
  <c r="N34" i="4"/>
  <c r="M34" i="4"/>
  <c r="L34" i="4"/>
  <c r="K34" i="4"/>
  <c r="J34" i="4"/>
  <c r="I34" i="4"/>
  <c r="H34" i="4"/>
  <c r="G34" i="4"/>
  <c r="F34" i="4"/>
  <c r="E34" i="4"/>
  <c r="Q23" i="4"/>
  <c r="Q22" i="4"/>
  <c r="Q21" i="4"/>
  <c r="P33" i="4"/>
  <c r="O33" i="4"/>
  <c r="K33" i="4"/>
  <c r="J33" i="4"/>
  <c r="I33" i="4"/>
  <c r="H33" i="4"/>
  <c r="H41" i="4" s="1"/>
  <c r="G33" i="4"/>
  <c r="G41" i="4" s="1"/>
  <c r="F33" i="4"/>
  <c r="E33" i="4"/>
  <c r="L33" i="4"/>
  <c r="M33" i="4"/>
  <c r="N33" i="4"/>
  <c r="O41" i="4" l="1"/>
  <c r="M42" i="4"/>
  <c r="I42" i="4"/>
  <c r="I41" i="4"/>
  <c r="I43" i="4" s="1"/>
  <c r="M41" i="4"/>
  <c r="M43" i="4" s="1"/>
  <c r="F42" i="4"/>
  <c r="N42" i="4"/>
  <c r="N41" i="4"/>
  <c r="Q38" i="4"/>
  <c r="J41" i="4"/>
  <c r="E41" i="4"/>
  <c r="Q37" i="4"/>
  <c r="K41" i="4"/>
  <c r="K43" i="4" s="1"/>
  <c r="Q39" i="4"/>
  <c r="L41" i="4"/>
  <c r="L43" i="4" s="1"/>
  <c r="H42" i="4"/>
  <c r="P42" i="4"/>
  <c r="G42" i="4"/>
  <c r="G43" i="4" s="1"/>
  <c r="O42" i="4"/>
  <c r="P41" i="4"/>
  <c r="F41" i="4"/>
  <c r="J42" i="4"/>
  <c r="F43" i="4"/>
  <c r="H43" i="4"/>
  <c r="E42" i="4"/>
  <c r="Q33" i="4"/>
  <c r="Q35" i="4"/>
  <c r="Q34" i="4"/>
  <c r="O43" i="4" l="1"/>
  <c r="P43" i="4"/>
  <c r="N43" i="4"/>
  <c r="J43" i="4"/>
  <c r="Q41" i="4"/>
  <c r="Q42" i="4"/>
  <c r="E43" i="4"/>
  <c r="B71" i="3"/>
  <c r="B62" i="3"/>
  <c r="B48" i="3"/>
  <c r="B70" i="3" s="1"/>
  <c r="B34" i="3"/>
  <c r="B69" i="3" s="1"/>
  <c r="E61" i="3"/>
  <c r="E60" i="3"/>
  <c r="E59" i="3"/>
  <c r="E58" i="3"/>
  <c r="E57" i="3"/>
  <c r="E56" i="3"/>
  <c r="E55" i="3"/>
  <c r="E54" i="3"/>
  <c r="E53" i="3"/>
  <c r="E52" i="3"/>
  <c r="E51" i="3"/>
  <c r="E50" i="3"/>
  <c r="E47" i="3"/>
  <c r="E46" i="3"/>
  <c r="E45" i="3"/>
  <c r="E44" i="3"/>
  <c r="E43" i="3"/>
  <c r="E42" i="3"/>
  <c r="E41" i="3"/>
  <c r="E40" i="3"/>
  <c r="E39" i="3"/>
  <c r="E38" i="3"/>
  <c r="E37" i="3"/>
  <c r="E36" i="3"/>
  <c r="E31" i="3"/>
  <c r="E30" i="3"/>
  <c r="E29" i="3"/>
  <c r="E28" i="3"/>
  <c r="E33" i="3"/>
  <c r="E32" i="3"/>
  <c r="E27" i="3"/>
  <c r="E26" i="3"/>
  <c r="E25" i="3"/>
  <c r="E24" i="3"/>
  <c r="E23" i="3"/>
  <c r="E22" i="3"/>
  <c r="E74" i="3"/>
  <c r="E73" i="3"/>
  <c r="E72" i="3"/>
  <c r="Q43" i="4" l="1"/>
  <c r="E48" i="3"/>
  <c r="E70" i="3" s="1"/>
  <c r="E62" i="3"/>
  <c r="E71" i="3" s="1"/>
  <c r="E34" i="3"/>
  <c r="E69" i="3" s="1"/>
  <c r="E76" i="3" s="1"/>
  <c r="E77" i="3"/>
  <c r="E28" i="1"/>
  <c r="E27" i="1"/>
  <c r="E26" i="1"/>
  <c r="E31" i="1" s="1"/>
  <c r="E25" i="1"/>
  <c r="E23" i="1"/>
  <c r="E24" i="1"/>
  <c r="E30" i="1" s="1"/>
  <c r="E32" i="1" l="1"/>
  <c r="E78" i="3"/>
</calcChain>
</file>

<file path=xl/sharedStrings.xml><?xml version="1.0" encoding="utf-8"?>
<sst xmlns="http://schemas.openxmlformats.org/spreadsheetml/2006/main" count="435" uniqueCount="60">
  <si>
    <t>Vand</t>
  </si>
  <si>
    <t>m3</t>
  </si>
  <si>
    <t>Periode</t>
  </si>
  <si>
    <t>El</t>
  </si>
  <si>
    <t>kWh</t>
  </si>
  <si>
    <r>
      <t>Dallund Slot CO</t>
    </r>
    <r>
      <rPr>
        <b/>
        <vertAlign val="superscript"/>
        <sz val="16"/>
        <color theme="1"/>
        <rFont val="Calibri"/>
        <family val="2"/>
        <scheme val="minor"/>
      </rPr>
      <t>2</t>
    </r>
    <r>
      <rPr>
        <b/>
        <sz val="16"/>
        <color theme="1"/>
        <rFont val="Calibri"/>
        <family val="2"/>
        <scheme val="minor"/>
      </rPr>
      <t xml:space="preserve"> regnskab</t>
    </r>
  </si>
  <si>
    <t>Forudsætninger</t>
  </si>
  <si>
    <t>Skov</t>
  </si>
  <si>
    <t>Sø</t>
  </si>
  <si>
    <t>Type</t>
  </si>
  <si>
    <t>Enhed</t>
  </si>
  <si>
    <t>Mængde</t>
  </si>
  <si>
    <t>ha</t>
  </si>
  <si>
    <t>CO2</t>
  </si>
  <si>
    <t>kg</t>
  </si>
  <si>
    <t>https://www.hfb.dk/fileadmin/templates/hfb/dokumenter/beregn/Omsatningstabel_for_brandelsarter.pdf</t>
  </si>
  <si>
    <t>https://www.experimentarium.dk/klima/naturgas/</t>
  </si>
  <si>
    <t>http://www.privatboligen.dk/component/k2/item/457-fakta-om-co2-og-el</t>
  </si>
  <si>
    <t>http://www.projectzero.dk/da-DK/Artikler/2017/Marts/Vand-er-også-CO2.aspx</t>
  </si>
  <si>
    <t>Park</t>
  </si>
  <si>
    <t>Naturgas</t>
  </si>
  <si>
    <t>kg CO2</t>
  </si>
  <si>
    <t>vejer</t>
  </si>
  <si>
    <t>kg CO2/år</t>
  </si>
  <si>
    <t>BB</t>
  </si>
  <si>
    <t>Periode:</t>
  </si>
  <si>
    <t>Udledning/Optagelse</t>
  </si>
  <si>
    <t>Optagelse</t>
  </si>
  <si>
    <t>Udledning</t>
  </si>
  <si>
    <t>Total</t>
  </si>
  <si>
    <t>Energi Fyn's estimerede forbrug for 2018 - årsopgørelse modtages i juni 2019</t>
  </si>
  <si>
    <t>Der er optaget mere CO2 end der er udledt i 2018</t>
  </si>
  <si>
    <t>01.01.2018 - 31.12.2018</t>
  </si>
  <si>
    <t>Data</t>
  </si>
  <si>
    <t>01.01.2019 - 31.18.2019</t>
  </si>
  <si>
    <t>Data SUM</t>
  </si>
  <si>
    <t>Januar</t>
  </si>
  <si>
    <t>Februar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</si>
  <si>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</si>
  <si>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</si>
  <si>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</si>
  <si>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</si>
  <si>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</si>
  <si>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</si>
  <si>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</si>
  <si>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</si>
  <si>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</si>
  <si>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</si>
  <si>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Naturgas SUM</t>
  </si>
  <si>
    <t>Vand SUM</t>
  </si>
  <si>
    <t>El SUM</t>
  </si>
  <si>
    <t>CO2 [kg]</t>
  </si>
  <si>
    <t>SUM</t>
  </si>
  <si>
    <t>Mængde [m3]</t>
  </si>
  <si>
    <t>Mængde [kWh]</t>
  </si>
  <si>
    <t>Mængde [ha]</t>
  </si>
  <si>
    <t>CO2 opgørelse</t>
  </si>
  <si>
    <t>-</t>
  </si>
  <si>
    <t>https://videntjenesten.ku.dk/raadgivning/spoergsmaal_og_svar/skov_og_natur/er_der_forskel_p__de_forskellige_tr_sorters_evne_til_at_optage_co2_/</t>
  </si>
  <si>
    <t>Total optagelse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</si>
</sst>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1" fillId="0" borderId="0" xfId="0" applyFont="1"/>
    <xf numFmtId="0" fontId="4" fillId="0" borderId="0" xfId="1"/>
    <xf numFmtId="1" fontId="0" fillId="0" borderId="0" xfId="0" applyNumberFormat="1"/>
    <xf numFmtId="0" fontId="0" fillId="0" borderId="0" xfId="0" applyBorder="1"/>
    <xf numFmtId="0" fontId="1" fillId="0" borderId="1" xfId="0" applyFont="1" applyBorder="1"/>
    <xf numFmtId="0" fontId="0" fillId="0" borderId="1" xfId="0" applyBorder="1"/>
    <xf numFmtId="0" fontId="0" fillId="0" borderId="0" xfId="0" applyFont="1"/>
    <xf numFmtId="0" fontId="0" fillId="0" borderId="0" xfId="0" applyFont="1" applyBorder="1"/>
    <xf numFmtId="0" fontId="0" fillId="0" borderId="1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1" applyAlignment="1">
      <alignment vertical="center"/>
    </xf>
    <xf numFmtId="0" fontId="0" fillId="0" borderId="0" xfId="0" applyBorder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1" fontId="0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ivatboligen.dk/component/k2/item/457-fakta-om-co2-og-el" TargetMode="External"/><Relationship Id="rId2" Type="http://schemas.openxmlformats.org/officeDocument/2006/relationships/hyperlink" Target="https://www.experimentarium.dk/klima/naturgas/" TargetMode="External"/><Relationship Id="rId1" Type="http://schemas.openxmlformats.org/officeDocument/2006/relationships/hyperlink" Target="https://www.hfb.dk/fileadmin/templates/hfb/dokumenter/beregn/Omsatningstabel_for_brandelsarter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projectzero.dk/da-DK/Artikler/2017/Marts/Vand-er-ogs&#229;-CO2.aspx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ivatboligen.dk/component/k2/item/457-fakta-om-co2-og-el" TargetMode="External"/><Relationship Id="rId2" Type="http://schemas.openxmlformats.org/officeDocument/2006/relationships/hyperlink" Target="https://www.experimentarium.dk/klima/naturgas/" TargetMode="External"/><Relationship Id="rId1" Type="http://schemas.openxmlformats.org/officeDocument/2006/relationships/hyperlink" Target="https://www.hfb.dk/fileadmin/templates/hfb/dokumenter/beregn/Omsatningstabel_for_brandelsarter.pdf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projectzero.dk/da-DK/Artikler/2017/Marts/Vand-er-ogs&#229;-CO2.aspx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ivatboligen.dk/component/k2/item/457-fakta-om-co2-og-el" TargetMode="External"/><Relationship Id="rId2" Type="http://schemas.openxmlformats.org/officeDocument/2006/relationships/hyperlink" Target="https://www.experimentarium.dk/klima/naturgas/" TargetMode="External"/><Relationship Id="rId1" Type="http://schemas.openxmlformats.org/officeDocument/2006/relationships/hyperlink" Target="https://www.hfb.dk/fileadmin/templates/hfb/dokumenter/beregn/Omsatningstabel_for_brandelsarter.pdf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s://videntjenesten.ku.dk/raadgivning/spoergsmaal_og_svar/skov_og_natur/er_der_forskel_p__de_forskellige_tr_sorters_evne_til_at_optage_co2_/" TargetMode="External"/><Relationship Id="rId4" Type="http://schemas.openxmlformats.org/officeDocument/2006/relationships/hyperlink" Target="http://www.projectzero.dk/da-DK/Artikler/2017/Marts/Vand-er-ogs&#229;-CO2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203FD-BB5A-4863-AC48-7DD47245E99D}">
  <dimension ref="A1:H36"/>
  <sheetViews>
    <sheetView workbookViewId="0">
      <selection activeCell="E26" sqref="E26"/>
    </sheetView>
  </sheetViews>
  <sheetFormatPr defaultRowHeight="14.4" x14ac:dyDescent="0.3"/>
  <cols>
    <col min="1" max="1" width="12.6640625" customWidth="1"/>
    <col min="4" max="4" width="21.5546875" bestFit="1" customWidth="1"/>
    <col min="7" max="7" width="7.6640625" customWidth="1"/>
  </cols>
  <sheetData>
    <row r="1" spans="1:8" ht="23.4" x14ac:dyDescent="0.4">
      <c r="A1" s="1" t="s">
        <v>5</v>
      </c>
    </row>
    <row r="4" spans="1:8" x14ac:dyDescent="0.3">
      <c r="A4" s="6" t="s">
        <v>6</v>
      </c>
      <c r="B4" s="7"/>
      <c r="C4" s="7"/>
      <c r="D4" s="7"/>
      <c r="E4" s="7"/>
      <c r="F4" s="7"/>
    </row>
    <row r="5" spans="1:8" x14ac:dyDescent="0.3">
      <c r="A5" s="2"/>
    </row>
    <row r="6" spans="1:8" x14ac:dyDescent="0.3">
      <c r="A6" t="s">
        <v>25</v>
      </c>
      <c r="B6" t="s">
        <v>32</v>
      </c>
    </row>
    <row r="8" spans="1:8" x14ac:dyDescent="0.3">
      <c r="A8" s="2" t="s">
        <v>9</v>
      </c>
      <c r="B8" s="2" t="s">
        <v>11</v>
      </c>
      <c r="C8" s="2" t="s">
        <v>10</v>
      </c>
      <c r="D8" s="2" t="s">
        <v>26</v>
      </c>
      <c r="E8" s="2" t="s">
        <v>11</v>
      </c>
      <c r="F8" s="2" t="s">
        <v>10</v>
      </c>
      <c r="G8" s="2"/>
      <c r="H8" s="2"/>
    </row>
    <row r="9" spans="1:8" x14ac:dyDescent="0.3">
      <c r="A9" t="s">
        <v>7</v>
      </c>
      <c r="B9">
        <v>1</v>
      </c>
      <c r="C9" t="s">
        <v>12</v>
      </c>
      <c r="D9" t="s">
        <v>27</v>
      </c>
      <c r="E9">
        <v>10000</v>
      </c>
      <c r="F9" t="s">
        <v>23</v>
      </c>
      <c r="H9" t="s">
        <v>24</v>
      </c>
    </row>
    <row r="10" spans="1:8" x14ac:dyDescent="0.3">
      <c r="A10" t="s">
        <v>8</v>
      </c>
      <c r="B10">
        <v>1</v>
      </c>
      <c r="C10" t="s">
        <v>12</v>
      </c>
      <c r="D10" t="s">
        <v>27</v>
      </c>
      <c r="E10">
        <v>0</v>
      </c>
      <c r="F10" t="s">
        <v>23</v>
      </c>
      <c r="H10" t="s">
        <v>24</v>
      </c>
    </row>
    <row r="11" spans="1:8" x14ac:dyDescent="0.3">
      <c r="A11" t="s">
        <v>19</v>
      </c>
      <c r="B11">
        <v>1</v>
      </c>
      <c r="C11" t="s">
        <v>12</v>
      </c>
      <c r="D11" t="s">
        <v>27</v>
      </c>
      <c r="E11">
        <v>0</v>
      </c>
      <c r="F11" t="s">
        <v>23</v>
      </c>
      <c r="H11" t="s">
        <v>24</v>
      </c>
    </row>
    <row r="12" spans="1:8" x14ac:dyDescent="0.3">
      <c r="A12" t="s">
        <v>20</v>
      </c>
      <c r="B12">
        <v>1</v>
      </c>
      <c r="C12" t="s">
        <v>14</v>
      </c>
      <c r="D12" t="s">
        <v>28</v>
      </c>
      <c r="E12">
        <v>2.7</v>
      </c>
      <c r="F12" t="s">
        <v>21</v>
      </c>
      <c r="H12" s="3" t="s">
        <v>16</v>
      </c>
    </row>
    <row r="13" spans="1:8" x14ac:dyDescent="0.3">
      <c r="A13" t="s">
        <v>20</v>
      </c>
      <c r="B13">
        <v>1</v>
      </c>
      <c r="C13" t="s">
        <v>1</v>
      </c>
      <c r="D13" t="s">
        <v>22</v>
      </c>
      <c r="E13">
        <v>1.68</v>
      </c>
      <c r="F13" t="s">
        <v>14</v>
      </c>
      <c r="H13" s="3" t="s">
        <v>15</v>
      </c>
    </row>
    <row r="14" spans="1:8" x14ac:dyDescent="0.3">
      <c r="A14" t="s">
        <v>3</v>
      </c>
      <c r="B14">
        <v>1</v>
      </c>
      <c r="C14" t="s">
        <v>4</v>
      </c>
      <c r="D14" t="s">
        <v>28</v>
      </c>
      <c r="E14">
        <v>0.5</v>
      </c>
      <c r="F14" t="s">
        <v>21</v>
      </c>
      <c r="H14" s="3" t="s">
        <v>17</v>
      </c>
    </row>
    <row r="15" spans="1:8" x14ac:dyDescent="0.3">
      <c r="A15" s="5" t="s">
        <v>0</v>
      </c>
      <c r="B15" s="5">
        <v>1</v>
      </c>
      <c r="C15" s="5" t="s">
        <v>1</v>
      </c>
      <c r="D15" s="5" t="s">
        <v>28</v>
      </c>
      <c r="E15" s="5">
        <v>0.2</v>
      </c>
      <c r="F15" s="5" t="s">
        <v>21</v>
      </c>
      <c r="H15" s="3" t="s">
        <v>18</v>
      </c>
    </row>
    <row r="16" spans="1:8" x14ac:dyDescent="0.3">
      <c r="A16" s="5"/>
      <c r="B16" s="5"/>
      <c r="C16" s="5"/>
      <c r="D16" s="5"/>
      <c r="E16" s="5"/>
      <c r="F16" s="5"/>
    </row>
    <row r="17" spans="1:8" x14ac:dyDescent="0.3">
      <c r="A17" s="5"/>
      <c r="B17" s="5"/>
      <c r="C17" s="5"/>
      <c r="D17" s="5"/>
      <c r="E17" s="5"/>
      <c r="F17" s="5"/>
    </row>
    <row r="20" spans="1:8" x14ac:dyDescent="0.3">
      <c r="A20" s="6" t="s">
        <v>33</v>
      </c>
      <c r="B20" s="7"/>
      <c r="C20" s="7"/>
      <c r="D20" s="7"/>
      <c r="E20" s="7"/>
      <c r="F20" s="7"/>
    </row>
    <row r="22" spans="1:8" x14ac:dyDescent="0.3">
      <c r="A22" s="2" t="s">
        <v>9</v>
      </c>
      <c r="B22" s="2" t="s">
        <v>11</v>
      </c>
      <c r="C22" s="2" t="s">
        <v>10</v>
      </c>
      <c r="D22" s="2" t="s">
        <v>26</v>
      </c>
      <c r="E22" s="2" t="s">
        <v>13</v>
      </c>
      <c r="F22" s="2" t="s">
        <v>10</v>
      </c>
    </row>
    <row r="23" spans="1:8" x14ac:dyDescent="0.3">
      <c r="A23" t="s">
        <v>20</v>
      </c>
      <c r="B23">
        <v>20097</v>
      </c>
      <c r="C23" t="s">
        <v>1</v>
      </c>
      <c r="D23" t="s">
        <v>28</v>
      </c>
      <c r="E23" s="4">
        <f>B23*E13*E12</f>
        <v>91159.991999999998</v>
      </c>
      <c r="F23" t="s">
        <v>14</v>
      </c>
      <c r="H23" t="s">
        <v>30</v>
      </c>
    </row>
    <row r="24" spans="1:8" x14ac:dyDescent="0.3">
      <c r="A24" t="s">
        <v>0</v>
      </c>
      <c r="B24">
        <v>577</v>
      </c>
      <c r="C24" t="s">
        <v>1</v>
      </c>
      <c r="D24" t="s">
        <v>28</v>
      </c>
      <c r="E24" s="4">
        <f>B24*E15</f>
        <v>115.4</v>
      </c>
      <c r="F24" t="s">
        <v>14</v>
      </c>
    </row>
    <row r="25" spans="1:8" x14ac:dyDescent="0.3">
      <c r="A25" t="s">
        <v>3</v>
      </c>
      <c r="B25">
        <v>77578</v>
      </c>
      <c r="C25" t="s">
        <v>4</v>
      </c>
      <c r="D25" t="s">
        <v>28</v>
      </c>
      <c r="E25">
        <f>B25*E14</f>
        <v>38789</v>
      </c>
      <c r="F25" t="s">
        <v>14</v>
      </c>
    </row>
    <row r="26" spans="1:8" x14ac:dyDescent="0.3">
      <c r="A26" t="s">
        <v>7</v>
      </c>
      <c r="B26">
        <v>25</v>
      </c>
      <c r="C26" t="s">
        <v>12</v>
      </c>
      <c r="D26" t="s">
        <v>27</v>
      </c>
      <c r="E26">
        <f>E9*B26</f>
        <v>250000</v>
      </c>
      <c r="F26" t="s">
        <v>14</v>
      </c>
    </row>
    <row r="27" spans="1:8" x14ac:dyDescent="0.3">
      <c r="A27" t="s">
        <v>8</v>
      </c>
      <c r="B27">
        <v>15</v>
      </c>
      <c r="C27" t="s">
        <v>12</v>
      </c>
      <c r="D27" t="s">
        <v>27</v>
      </c>
      <c r="E27">
        <f>E10*B27</f>
        <v>0</v>
      </c>
      <c r="F27" t="s">
        <v>14</v>
      </c>
    </row>
    <row r="28" spans="1:8" x14ac:dyDescent="0.3">
      <c r="A28" t="s">
        <v>19</v>
      </c>
      <c r="B28">
        <v>10</v>
      </c>
      <c r="C28" t="s">
        <v>12</v>
      </c>
      <c r="D28" t="s">
        <v>27</v>
      </c>
      <c r="E28">
        <f>E11*B28</f>
        <v>0</v>
      </c>
      <c r="F28" t="s">
        <v>14</v>
      </c>
    </row>
    <row r="30" spans="1:8" x14ac:dyDescent="0.3">
      <c r="A30" t="s">
        <v>28</v>
      </c>
      <c r="E30" s="4">
        <f>SUM(E23:E25)</f>
        <v>130064.39199999999</v>
      </c>
      <c r="F30" t="s">
        <v>14</v>
      </c>
    </row>
    <row r="31" spans="1:8" x14ac:dyDescent="0.3">
      <c r="A31" t="s">
        <v>27</v>
      </c>
      <c r="E31">
        <f>SUM(E26:E28)</f>
        <v>250000</v>
      </c>
      <c r="F31" t="s">
        <v>14</v>
      </c>
    </row>
    <row r="32" spans="1:8" s="2" customFormat="1" x14ac:dyDescent="0.3">
      <c r="A32" s="2" t="s">
        <v>29</v>
      </c>
      <c r="E32" s="2">
        <f>E30-E31</f>
        <v>-119935.60800000001</v>
      </c>
      <c r="F32" s="2" t="s">
        <v>14</v>
      </c>
    </row>
    <row r="33" spans="1:6" x14ac:dyDescent="0.3">
      <c r="A33" s="5"/>
      <c r="B33" s="5"/>
      <c r="C33" s="5"/>
      <c r="D33" s="5"/>
      <c r="E33" s="5"/>
      <c r="F33" s="5"/>
    </row>
    <row r="34" spans="1:6" x14ac:dyDescent="0.3">
      <c r="A34" s="5" t="s">
        <v>31</v>
      </c>
      <c r="B34" s="5"/>
      <c r="C34" s="5"/>
      <c r="D34" s="5"/>
      <c r="E34" s="5"/>
      <c r="F34" s="5"/>
    </row>
    <row r="35" spans="1:6" x14ac:dyDescent="0.3">
      <c r="A35" s="5"/>
      <c r="B35" s="5"/>
      <c r="C35" s="5"/>
      <c r="D35" s="5"/>
      <c r="E35" s="5"/>
      <c r="F35" s="5"/>
    </row>
    <row r="36" spans="1:6" x14ac:dyDescent="0.3">
      <c r="A36" s="5"/>
      <c r="B36" s="5"/>
      <c r="C36" s="5"/>
      <c r="D36" s="5"/>
      <c r="E36" s="5"/>
      <c r="F36" s="5"/>
    </row>
  </sheetData>
  <hyperlinks>
    <hyperlink ref="H13" r:id="rId1" xr:uid="{0DE80A40-125A-4BDE-ABB9-037D131F40DA}"/>
    <hyperlink ref="H12" r:id="rId2" xr:uid="{65C1ACD9-5E46-432A-932B-C2123F983BC0}"/>
    <hyperlink ref="H14" r:id="rId3" xr:uid="{3B6F3534-4534-4649-8664-8256FEC7D625}"/>
    <hyperlink ref="H15" r:id="rId4" xr:uid="{625A95A2-26BC-4EC2-8613-71D16D6C6165}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E9D94-5090-440C-9D8F-3305B8CDEEB8}">
  <dimension ref="A1:H82"/>
  <sheetViews>
    <sheetView topLeftCell="A52" workbookViewId="0">
      <selection activeCell="A69" sqref="A69"/>
    </sheetView>
  </sheetViews>
  <sheetFormatPr defaultRowHeight="14.4" x14ac:dyDescent="0.3"/>
  <cols>
    <col min="1" max="1" width="13.6640625" customWidth="1"/>
    <col min="4" max="4" width="21.5546875" bestFit="1" customWidth="1"/>
    <col min="7" max="7" width="7.6640625" customWidth="1"/>
  </cols>
  <sheetData>
    <row r="1" spans="1:8" ht="23.4" x14ac:dyDescent="0.4">
      <c r="A1" s="1" t="s">
        <v>5</v>
      </c>
    </row>
    <row r="4" spans="1:8" x14ac:dyDescent="0.3">
      <c r="A4" s="6" t="s">
        <v>6</v>
      </c>
      <c r="B4" s="7"/>
      <c r="C4" s="7"/>
      <c r="D4" s="7"/>
      <c r="E4" s="7"/>
      <c r="F4" s="7"/>
    </row>
    <row r="5" spans="1:8" x14ac:dyDescent="0.3">
      <c r="A5" s="2"/>
    </row>
    <row r="6" spans="1:8" x14ac:dyDescent="0.3">
      <c r="A6" t="s">
        <v>25</v>
      </c>
      <c r="B6" s="2" t="s">
        <v>34</v>
      </c>
    </row>
    <row r="8" spans="1:8" x14ac:dyDescent="0.3">
      <c r="A8" s="2" t="s">
        <v>9</v>
      </c>
      <c r="B8" s="2" t="s">
        <v>11</v>
      </c>
      <c r="C8" s="2" t="s">
        <v>10</v>
      </c>
      <c r="D8" s="2" t="s">
        <v>26</v>
      </c>
      <c r="E8" s="2" t="s">
        <v>11</v>
      </c>
      <c r="F8" s="2" t="s">
        <v>10</v>
      </c>
      <c r="G8" s="2"/>
      <c r="H8" s="2"/>
    </row>
    <row r="9" spans="1:8" x14ac:dyDescent="0.3">
      <c r="A9" t="s">
        <v>7</v>
      </c>
      <c r="B9">
        <v>1</v>
      </c>
      <c r="C9" t="s">
        <v>12</v>
      </c>
      <c r="D9" t="s">
        <v>27</v>
      </c>
      <c r="E9">
        <v>10000</v>
      </c>
      <c r="F9" t="s">
        <v>23</v>
      </c>
      <c r="H9" t="s">
        <v>24</v>
      </c>
    </row>
    <row r="10" spans="1:8" x14ac:dyDescent="0.3">
      <c r="A10" t="s">
        <v>8</v>
      </c>
      <c r="B10">
        <v>1</v>
      </c>
      <c r="C10" t="s">
        <v>12</v>
      </c>
      <c r="D10" t="s">
        <v>27</v>
      </c>
      <c r="E10">
        <v>0</v>
      </c>
      <c r="F10" t="s">
        <v>23</v>
      </c>
      <c r="H10" t="s">
        <v>24</v>
      </c>
    </row>
    <row r="11" spans="1:8" x14ac:dyDescent="0.3">
      <c r="A11" t="s">
        <v>19</v>
      </c>
      <c r="B11">
        <v>1</v>
      </c>
      <c r="C11" t="s">
        <v>12</v>
      </c>
      <c r="D11" t="s">
        <v>27</v>
      </c>
      <c r="E11">
        <v>0</v>
      </c>
      <c r="F11" t="s">
        <v>23</v>
      </c>
      <c r="H11" t="s">
        <v>24</v>
      </c>
    </row>
    <row r="12" spans="1:8" x14ac:dyDescent="0.3">
      <c r="A12" t="s">
        <v>20</v>
      </c>
      <c r="B12">
        <v>1</v>
      </c>
      <c r="C12" t="s">
        <v>14</v>
      </c>
      <c r="D12" t="s">
        <v>28</v>
      </c>
      <c r="E12">
        <v>2.7</v>
      </c>
      <c r="F12" t="s">
        <v>21</v>
      </c>
      <c r="H12" s="3" t="s">
        <v>16</v>
      </c>
    </row>
    <row r="13" spans="1:8" x14ac:dyDescent="0.3">
      <c r="A13" t="s">
        <v>20</v>
      </c>
      <c r="B13">
        <v>1</v>
      </c>
      <c r="C13" t="s">
        <v>1</v>
      </c>
      <c r="D13" t="s">
        <v>22</v>
      </c>
      <c r="E13">
        <v>1.68</v>
      </c>
      <c r="F13" t="s">
        <v>14</v>
      </c>
      <c r="H13" s="3" t="s">
        <v>15</v>
      </c>
    </row>
    <row r="14" spans="1:8" x14ac:dyDescent="0.3">
      <c r="A14" t="s">
        <v>3</v>
      </c>
      <c r="B14">
        <v>1</v>
      </c>
      <c r="C14" t="s">
        <v>4</v>
      </c>
      <c r="D14" t="s">
        <v>28</v>
      </c>
      <c r="E14">
        <v>0.5</v>
      </c>
      <c r="F14" t="s">
        <v>21</v>
      </c>
      <c r="H14" s="3" t="s">
        <v>17</v>
      </c>
    </row>
    <row r="15" spans="1:8" x14ac:dyDescent="0.3">
      <c r="A15" s="5" t="s">
        <v>0</v>
      </c>
      <c r="B15" s="5">
        <v>1</v>
      </c>
      <c r="C15" s="5" t="s">
        <v>1</v>
      </c>
      <c r="D15" s="5" t="s">
        <v>28</v>
      </c>
      <c r="E15" s="5">
        <v>0.2</v>
      </c>
      <c r="F15" s="5" t="s">
        <v>21</v>
      </c>
      <c r="H15" s="3" t="s">
        <v>18</v>
      </c>
    </row>
    <row r="16" spans="1:8" x14ac:dyDescent="0.3">
      <c r="A16" s="5"/>
      <c r="B16" s="5"/>
      <c r="C16" s="5"/>
      <c r="D16" s="5"/>
      <c r="E16" s="5"/>
      <c r="F16" s="5"/>
    </row>
    <row r="17" spans="1:6" x14ac:dyDescent="0.3">
      <c r="A17" s="5"/>
      <c r="B17" s="5"/>
      <c r="C17" s="5"/>
      <c r="D17" s="5"/>
      <c r="E17" s="5"/>
      <c r="F17" s="5"/>
    </row>
    <row r="18" spans="1:6" x14ac:dyDescent="0.3">
      <c r="A18" s="5"/>
      <c r="B18" s="5"/>
      <c r="C18" s="5"/>
      <c r="D18" s="5"/>
      <c r="E18" s="5"/>
      <c r="F18" s="5"/>
    </row>
    <row r="19" spans="1:6" x14ac:dyDescent="0.3">
      <c r="A19" s="6" t="s">
        <v>33</v>
      </c>
      <c r="B19" s="7"/>
      <c r="C19" s="7"/>
      <c r="D19" s="7"/>
      <c r="E19" s="7"/>
      <c r="F19" s="7"/>
    </row>
    <row r="21" spans="1:6" x14ac:dyDescent="0.3">
      <c r="A21" s="2" t="s">
        <v>9</v>
      </c>
      <c r="B21" s="2" t="s">
        <v>11</v>
      </c>
      <c r="C21" s="2" t="s">
        <v>10</v>
      </c>
      <c r="D21" s="2" t="s">
        <v>2</v>
      </c>
      <c r="E21" s="2" t="s">
        <v>13</v>
      </c>
      <c r="F21" s="2" t="s">
        <v>10</v>
      </c>
    </row>
    <row r="22" spans="1:6" x14ac:dyDescent="0.3">
      <c r="A22" t="s">
        <v>20</v>
      </c>
      <c r="B22">
        <v>3584</v>
      </c>
      <c r="C22" t="s">
        <v>1</v>
      </c>
      <c r="D22" t="s">
        <v>36</v>
      </c>
      <c r="E22" s="4">
        <f>B22*$E$12*$E$13</f>
        <v>16257.024000000001</v>
      </c>
      <c r="F22" t="s">
        <v>14</v>
      </c>
    </row>
    <row r="23" spans="1:6" s="8" customFormat="1" x14ac:dyDescent="0.3">
      <c r="A23" s="8" t="s">
        <v>20</v>
      </c>
      <c r="B23" s="8">
        <v>2446</v>
      </c>
      <c r="C23" t="s">
        <v>1</v>
      </c>
      <c r="D23" s="8" t="s">
        <v>37</v>
      </c>
      <c r="E23" s="4">
        <f>B23*$E$12*$E$13</f>
        <v>11095.056</v>
      </c>
      <c r="F23" t="s">
        <v>14</v>
      </c>
    </row>
    <row r="24" spans="1:6" s="8" customFormat="1" x14ac:dyDescent="0.3">
      <c r="A24" s="8" t="s">
        <v>20</v>
      </c>
      <c r="B24" s="8">
        <v>2527</v>
      </c>
      <c r="C24" t="s">
        <v>1</v>
      </c>
      <c r="D24" s="8" t="s">
        <v>38</v>
      </c>
      <c r="E24" s="4">
        <f t="shared" ref="E24:E33" si="0">B24*$E$12*$E$13</f>
        <v>11462.472</v>
      </c>
      <c r="F24" t="s">
        <v>14</v>
      </c>
    </row>
    <row r="25" spans="1:6" s="8" customFormat="1" x14ac:dyDescent="0.3">
      <c r="A25" s="8" t="s">
        <v>20</v>
      </c>
      <c r="B25" s="8">
        <v>1809</v>
      </c>
      <c r="C25" t="s">
        <v>1</v>
      </c>
      <c r="D25" s="8" t="s">
        <v>39</v>
      </c>
      <c r="E25" s="4">
        <f t="shared" si="0"/>
        <v>8205.6239999999998</v>
      </c>
      <c r="F25" t="s">
        <v>14</v>
      </c>
    </row>
    <row r="26" spans="1:6" s="8" customFormat="1" x14ac:dyDescent="0.3">
      <c r="A26" s="8" t="s">
        <v>20</v>
      </c>
      <c r="B26" s="8">
        <v>1349</v>
      </c>
      <c r="C26" t="s">
        <v>1</v>
      </c>
      <c r="D26" s="8" t="s">
        <v>40</v>
      </c>
      <c r="E26" s="4">
        <f t="shared" si="0"/>
        <v>6119.0640000000003</v>
      </c>
      <c r="F26" t="s">
        <v>14</v>
      </c>
    </row>
    <row r="27" spans="1:6" s="8" customFormat="1" x14ac:dyDescent="0.3">
      <c r="A27" s="8" t="s">
        <v>20</v>
      </c>
      <c r="B27" s="8">
        <v>560</v>
      </c>
      <c r="C27" t="s">
        <v>1</v>
      </c>
      <c r="D27" s="8" t="s">
        <v>41</v>
      </c>
      <c r="E27" s="4">
        <f t="shared" si="0"/>
        <v>2540.16</v>
      </c>
      <c r="F27" t="s">
        <v>14</v>
      </c>
    </row>
    <row r="28" spans="1:6" s="8" customFormat="1" x14ac:dyDescent="0.3">
      <c r="A28" s="8" t="s">
        <v>20</v>
      </c>
      <c r="B28" s="8">
        <v>406</v>
      </c>
      <c r="C28" t="s">
        <v>1</v>
      </c>
      <c r="D28" s="8" t="s">
        <v>42</v>
      </c>
      <c r="E28" s="4">
        <f>B28*$E$12*$E$13</f>
        <v>1841.616</v>
      </c>
      <c r="F28" t="s">
        <v>14</v>
      </c>
    </row>
    <row r="29" spans="1:6" s="8" customFormat="1" x14ac:dyDescent="0.3">
      <c r="A29" s="8" t="s">
        <v>20</v>
      </c>
      <c r="B29" s="8">
        <v>427</v>
      </c>
      <c r="C29" t="s">
        <v>1</v>
      </c>
      <c r="D29" s="8" t="s">
        <v>43</v>
      </c>
      <c r="E29" s="4">
        <f>B29*$E$12*$E$13</f>
        <v>1936.8720000000001</v>
      </c>
      <c r="F29" t="s">
        <v>14</v>
      </c>
    </row>
    <row r="30" spans="1:6" s="8" customFormat="1" x14ac:dyDescent="0.3">
      <c r="A30" s="8" t="s">
        <v>20</v>
      </c>
      <c r="C30" t="s">
        <v>1</v>
      </c>
      <c r="D30" s="8" t="s">
        <v>44</v>
      </c>
      <c r="E30" s="4">
        <f>B30*$E$12*$E$13</f>
        <v>0</v>
      </c>
      <c r="F30" t="s">
        <v>14</v>
      </c>
    </row>
    <row r="31" spans="1:6" s="8" customFormat="1" x14ac:dyDescent="0.3">
      <c r="A31" s="8" t="s">
        <v>20</v>
      </c>
      <c r="C31" t="s">
        <v>1</v>
      </c>
      <c r="D31" s="8" t="s">
        <v>45</v>
      </c>
      <c r="E31" s="4">
        <f>B31*$E$12*$E$13</f>
        <v>0</v>
      </c>
      <c r="F31" t="s">
        <v>14</v>
      </c>
    </row>
    <row r="32" spans="1:6" s="8" customFormat="1" x14ac:dyDescent="0.3">
      <c r="A32" s="8" t="s">
        <v>20</v>
      </c>
      <c r="C32" t="s">
        <v>1</v>
      </c>
      <c r="D32" s="8" t="s">
        <v>46</v>
      </c>
      <c r="E32" s="4">
        <f t="shared" si="0"/>
        <v>0</v>
      </c>
      <c r="F32" t="s">
        <v>14</v>
      </c>
    </row>
    <row r="33" spans="1:6" s="8" customFormat="1" x14ac:dyDescent="0.3">
      <c r="A33" s="8" t="s">
        <v>20</v>
      </c>
      <c r="C33" t="s">
        <v>1</v>
      </c>
      <c r="D33" s="8" t="s">
        <v>47</v>
      </c>
      <c r="E33" s="4">
        <f t="shared" si="0"/>
        <v>0</v>
      </c>
      <c r="F33" t="s">
        <v>14</v>
      </c>
    </row>
    <row r="34" spans="1:6" s="8" customFormat="1" x14ac:dyDescent="0.3">
      <c r="A34" s="8" t="s">
        <v>48</v>
      </c>
      <c r="B34" s="4">
        <f>SUM(B22:B33)</f>
        <v>13108</v>
      </c>
      <c r="C34" t="s">
        <v>1</v>
      </c>
      <c r="E34" s="4">
        <f>SUM(E22:E33)</f>
        <v>59457.888000000014</v>
      </c>
      <c r="F34" t="s">
        <v>14</v>
      </c>
    </row>
    <row r="35" spans="1:6" s="8" customFormat="1" x14ac:dyDescent="0.3">
      <c r="C35"/>
      <c r="E35" s="4"/>
      <c r="F35"/>
    </row>
    <row r="36" spans="1:6" x14ac:dyDescent="0.3">
      <c r="A36" t="s">
        <v>0</v>
      </c>
      <c r="B36">
        <v>48</v>
      </c>
      <c r="C36" t="s">
        <v>1</v>
      </c>
      <c r="D36" t="s">
        <v>36</v>
      </c>
      <c r="E36" s="4">
        <f>B36*$E$15</f>
        <v>9.6000000000000014</v>
      </c>
      <c r="F36" t="s">
        <v>14</v>
      </c>
    </row>
    <row r="37" spans="1:6" s="8" customFormat="1" x14ac:dyDescent="0.3">
      <c r="A37" s="8" t="s">
        <v>0</v>
      </c>
      <c r="B37" s="8">
        <v>48</v>
      </c>
      <c r="C37" t="s">
        <v>1</v>
      </c>
      <c r="D37" s="8" t="s">
        <v>37</v>
      </c>
      <c r="E37" s="4">
        <f>B37*$E$15</f>
        <v>9.6000000000000014</v>
      </c>
      <c r="F37" t="s">
        <v>14</v>
      </c>
    </row>
    <row r="38" spans="1:6" s="8" customFormat="1" x14ac:dyDescent="0.3">
      <c r="A38" s="8" t="s">
        <v>0</v>
      </c>
      <c r="B38" s="8">
        <v>48</v>
      </c>
      <c r="C38" t="s">
        <v>1</v>
      </c>
      <c r="D38" s="8" t="s">
        <v>38</v>
      </c>
      <c r="E38" s="4">
        <f t="shared" ref="E38:E47" si="1">B38*$E$15</f>
        <v>9.6000000000000014</v>
      </c>
      <c r="F38" t="s">
        <v>14</v>
      </c>
    </row>
    <row r="39" spans="1:6" s="8" customFormat="1" x14ac:dyDescent="0.3">
      <c r="A39" s="8" t="s">
        <v>0</v>
      </c>
      <c r="B39" s="8">
        <v>48</v>
      </c>
      <c r="C39" t="s">
        <v>1</v>
      </c>
      <c r="D39" s="8" t="s">
        <v>39</v>
      </c>
      <c r="E39" s="4">
        <f t="shared" si="1"/>
        <v>9.6000000000000014</v>
      </c>
      <c r="F39" t="s">
        <v>14</v>
      </c>
    </row>
    <row r="40" spans="1:6" s="8" customFormat="1" x14ac:dyDescent="0.3">
      <c r="A40" s="8" t="s">
        <v>0</v>
      </c>
      <c r="B40" s="8">
        <v>48</v>
      </c>
      <c r="C40" t="s">
        <v>1</v>
      </c>
      <c r="D40" s="8" t="s">
        <v>40</v>
      </c>
      <c r="E40" s="4">
        <f t="shared" si="1"/>
        <v>9.6000000000000014</v>
      </c>
      <c r="F40" t="s">
        <v>14</v>
      </c>
    </row>
    <row r="41" spans="1:6" s="8" customFormat="1" x14ac:dyDescent="0.3">
      <c r="A41" s="8" t="s">
        <v>0</v>
      </c>
      <c r="B41" s="8">
        <v>48</v>
      </c>
      <c r="C41" t="s">
        <v>1</v>
      </c>
      <c r="D41" s="8" t="s">
        <v>41</v>
      </c>
      <c r="E41" s="4">
        <f t="shared" si="1"/>
        <v>9.6000000000000014</v>
      </c>
      <c r="F41" t="s">
        <v>14</v>
      </c>
    </row>
    <row r="42" spans="1:6" s="8" customFormat="1" x14ac:dyDescent="0.3">
      <c r="A42" s="8" t="s">
        <v>0</v>
      </c>
      <c r="B42" s="8">
        <v>48</v>
      </c>
      <c r="C42" t="s">
        <v>1</v>
      </c>
      <c r="D42" s="8" t="s">
        <v>42</v>
      </c>
      <c r="E42" s="4">
        <f t="shared" si="1"/>
        <v>9.6000000000000014</v>
      </c>
      <c r="F42" t="s">
        <v>14</v>
      </c>
    </row>
    <row r="43" spans="1:6" s="8" customFormat="1" x14ac:dyDescent="0.3">
      <c r="A43" s="8" t="s">
        <v>0</v>
      </c>
      <c r="B43" s="8">
        <v>48</v>
      </c>
      <c r="C43" t="s">
        <v>1</v>
      </c>
      <c r="D43" s="8" t="s">
        <v>43</v>
      </c>
      <c r="E43" s="4">
        <f t="shared" si="1"/>
        <v>9.6000000000000014</v>
      </c>
      <c r="F43" t="s">
        <v>14</v>
      </c>
    </row>
    <row r="44" spans="1:6" s="8" customFormat="1" x14ac:dyDescent="0.3">
      <c r="A44" s="8" t="s">
        <v>0</v>
      </c>
      <c r="C44" t="s">
        <v>1</v>
      </c>
      <c r="D44" s="8" t="s">
        <v>44</v>
      </c>
      <c r="E44" s="4">
        <f t="shared" si="1"/>
        <v>0</v>
      </c>
      <c r="F44" t="s">
        <v>14</v>
      </c>
    </row>
    <row r="45" spans="1:6" s="8" customFormat="1" x14ac:dyDescent="0.3">
      <c r="A45" s="8" t="s">
        <v>0</v>
      </c>
      <c r="C45" t="s">
        <v>1</v>
      </c>
      <c r="D45" s="8" t="s">
        <v>45</v>
      </c>
      <c r="E45" s="4">
        <f t="shared" si="1"/>
        <v>0</v>
      </c>
      <c r="F45" t="s">
        <v>14</v>
      </c>
    </row>
    <row r="46" spans="1:6" s="8" customFormat="1" x14ac:dyDescent="0.3">
      <c r="A46" s="8" t="s">
        <v>0</v>
      </c>
      <c r="C46" t="s">
        <v>1</v>
      </c>
      <c r="D46" s="8" t="s">
        <v>46</v>
      </c>
      <c r="E46" s="4">
        <f t="shared" si="1"/>
        <v>0</v>
      </c>
      <c r="F46" t="s">
        <v>14</v>
      </c>
    </row>
    <row r="47" spans="1:6" s="8" customFormat="1" x14ac:dyDescent="0.3">
      <c r="A47" s="8" t="s">
        <v>0</v>
      </c>
      <c r="C47" t="s">
        <v>1</v>
      </c>
      <c r="D47" s="8" t="s">
        <v>47</v>
      </c>
      <c r="E47" s="4">
        <f t="shared" si="1"/>
        <v>0</v>
      </c>
      <c r="F47" t="s">
        <v>14</v>
      </c>
    </row>
    <row r="48" spans="1:6" s="8" customFormat="1" x14ac:dyDescent="0.3">
      <c r="A48" s="8" t="s">
        <v>49</v>
      </c>
      <c r="B48" s="4">
        <f>SUM(B36:B47)</f>
        <v>384</v>
      </c>
      <c r="C48" t="s">
        <v>1</v>
      </c>
      <c r="E48" s="4">
        <f>SUM(E36:E47)</f>
        <v>76.800000000000011</v>
      </c>
      <c r="F48" t="s">
        <v>14</v>
      </c>
    </row>
    <row r="49" spans="1:6" s="8" customFormat="1" x14ac:dyDescent="0.3">
      <c r="C49"/>
      <c r="E49" s="4"/>
      <c r="F49"/>
    </row>
    <row r="50" spans="1:6" s="8" customFormat="1" x14ac:dyDescent="0.3">
      <c r="A50" s="8" t="s">
        <v>3</v>
      </c>
      <c r="B50" s="8">
        <v>8689</v>
      </c>
      <c r="C50" s="8" t="s">
        <v>4</v>
      </c>
      <c r="D50" t="s">
        <v>36</v>
      </c>
      <c r="E50" s="8">
        <f>B50*$E$14</f>
        <v>4344.5</v>
      </c>
      <c r="F50" t="s">
        <v>14</v>
      </c>
    </row>
    <row r="51" spans="1:6" s="8" customFormat="1" x14ac:dyDescent="0.3">
      <c r="A51" s="8" t="s">
        <v>3</v>
      </c>
      <c r="B51" s="8">
        <v>6686</v>
      </c>
      <c r="C51" s="8" t="s">
        <v>4</v>
      </c>
      <c r="D51" s="8" t="s">
        <v>37</v>
      </c>
      <c r="E51" s="8">
        <f t="shared" ref="E51:E61" si="2">B51*$E$14</f>
        <v>3343</v>
      </c>
      <c r="F51" t="s">
        <v>14</v>
      </c>
    </row>
    <row r="52" spans="1:6" s="8" customFormat="1" x14ac:dyDescent="0.3">
      <c r="A52" s="8" t="s">
        <v>3</v>
      </c>
      <c r="B52" s="8">
        <v>8706</v>
      </c>
      <c r="C52" s="8" t="s">
        <v>4</v>
      </c>
      <c r="D52" s="8" t="s">
        <v>38</v>
      </c>
      <c r="E52" s="8">
        <f t="shared" si="2"/>
        <v>4353</v>
      </c>
      <c r="F52" t="s">
        <v>14</v>
      </c>
    </row>
    <row r="53" spans="1:6" s="8" customFormat="1" x14ac:dyDescent="0.3">
      <c r="A53" s="8" t="s">
        <v>3</v>
      </c>
      <c r="B53" s="8">
        <v>8357</v>
      </c>
      <c r="C53" s="8" t="s">
        <v>4</v>
      </c>
      <c r="D53" s="8" t="s">
        <v>39</v>
      </c>
      <c r="E53" s="8">
        <f t="shared" si="2"/>
        <v>4178.5</v>
      </c>
      <c r="F53" t="s">
        <v>14</v>
      </c>
    </row>
    <row r="54" spans="1:6" s="8" customFormat="1" x14ac:dyDescent="0.3">
      <c r="A54" s="8" t="s">
        <v>3</v>
      </c>
      <c r="B54" s="8">
        <v>8995</v>
      </c>
      <c r="C54" s="8" t="s">
        <v>4</v>
      </c>
      <c r="D54" s="8" t="s">
        <v>40</v>
      </c>
      <c r="E54" s="8">
        <f t="shared" si="2"/>
        <v>4497.5</v>
      </c>
      <c r="F54" t="s">
        <v>14</v>
      </c>
    </row>
    <row r="55" spans="1:6" s="8" customFormat="1" x14ac:dyDescent="0.3">
      <c r="A55" s="8" t="s">
        <v>3</v>
      </c>
      <c r="B55" s="8">
        <v>7378</v>
      </c>
      <c r="C55" s="8" t="s">
        <v>4</v>
      </c>
      <c r="D55" s="8" t="s">
        <v>41</v>
      </c>
      <c r="E55" s="8">
        <f t="shared" si="2"/>
        <v>3689</v>
      </c>
      <c r="F55" t="s">
        <v>14</v>
      </c>
    </row>
    <row r="56" spans="1:6" s="8" customFormat="1" x14ac:dyDescent="0.3">
      <c r="A56" s="8" t="s">
        <v>3</v>
      </c>
      <c r="B56" s="8">
        <v>4218</v>
      </c>
      <c r="C56" s="8" t="s">
        <v>4</v>
      </c>
      <c r="D56" s="8" t="s">
        <v>42</v>
      </c>
      <c r="E56" s="8">
        <f t="shared" si="2"/>
        <v>2109</v>
      </c>
      <c r="F56" t="s">
        <v>14</v>
      </c>
    </row>
    <row r="57" spans="1:6" s="8" customFormat="1" x14ac:dyDescent="0.3">
      <c r="A57" s="8" t="s">
        <v>3</v>
      </c>
      <c r="B57" s="8">
        <v>7357</v>
      </c>
      <c r="C57" s="8" t="s">
        <v>4</v>
      </c>
      <c r="D57" s="8" t="s">
        <v>43</v>
      </c>
      <c r="E57" s="8">
        <f t="shared" si="2"/>
        <v>3678.5</v>
      </c>
      <c r="F57" t="s">
        <v>14</v>
      </c>
    </row>
    <row r="58" spans="1:6" s="8" customFormat="1" x14ac:dyDescent="0.3">
      <c r="A58" s="8" t="s">
        <v>3</v>
      </c>
      <c r="C58" s="8" t="s">
        <v>4</v>
      </c>
      <c r="D58" s="8" t="s">
        <v>44</v>
      </c>
      <c r="E58" s="8">
        <f t="shared" si="2"/>
        <v>0</v>
      </c>
      <c r="F58" t="s">
        <v>14</v>
      </c>
    </row>
    <row r="59" spans="1:6" s="8" customFormat="1" x14ac:dyDescent="0.3">
      <c r="A59" s="8" t="s">
        <v>3</v>
      </c>
      <c r="C59" s="8" t="s">
        <v>4</v>
      </c>
      <c r="D59" s="8" t="s">
        <v>45</v>
      </c>
      <c r="E59" s="8">
        <f t="shared" si="2"/>
        <v>0</v>
      </c>
      <c r="F59" t="s">
        <v>14</v>
      </c>
    </row>
    <row r="60" spans="1:6" s="8" customFormat="1" x14ac:dyDescent="0.3">
      <c r="A60" s="8" t="s">
        <v>3</v>
      </c>
      <c r="C60" s="8" t="s">
        <v>4</v>
      </c>
      <c r="D60" s="8" t="s">
        <v>46</v>
      </c>
      <c r="E60" s="8">
        <f t="shared" si="2"/>
        <v>0</v>
      </c>
      <c r="F60" t="s">
        <v>14</v>
      </c>
    </row>
    <row r="61" spans="1:6" s="8" customFormat="1" x14ac:dyDescent="0.3">
      <c r="A61" s="8" t="s">
        <v>3</v>
      </c>
      <c r="C61" s="8" t="s">
        <v>4</v>
      </c>
      <c r="D61" s="8" t="s">
        <v>47</v>
      </c>
      <c r="E61" s="8">
        <f t="shared" si="2"/>
        <v>0</v>
      </c>
      <c r="F61" t="s">
        <v>14</v>
      </c>
    </row>
    <row r="62" spans="1:6" x14ac:dyDescent="0.3">
      <c r="A62" s="8" t="s">
        <v>50</v>
      </c>
      <c r="B62" s="9">
        <f>SUM(B50:B61)</f>
        <v>60386</v>
      </c>
      <c r="C62" s="8" t="s">
        <v>4</v>
      </c>
      <c r="D62" s="5"/>
      <c r="E62" s="9">
        <f>SUM(E50:E61)</f>
        <v>30193</v>
      </c>
      <c r="F62" s="5" t="s">
        <v>14</v>
      </c>
    </row>
    <row r="63" spans="1:6" x14ac:dyDescent="0.3">
      <c r="A63" s="5"/>
      <c r="B63" s="5"/>
      <c r="C63" s="5"/>
      <c r="D63" s="5"/>
      <c r="E63" s="5"/>
      <c r="F63" s="5"/>
    </row>
    <row r="66" spans="1:6" x14ac:dyDescent="0.3">
      <c r="A66" s="6" t="s">
        <v>35</v>
      </c>
      <c r="B66" s="7"/>
      <c r="C66" s="7"/>
      <c r="D66" s="7"/>
      <c r="E66" s="7"/>
      <c r="F66" s="7"/>
    </row>
    <row r="68" spans="1:6" x14ac:dyDescent="0.3">
      <c r="A68" s="2" t="s">
        <v>9</v>
      </c>
      <c r="B68" s="2" t="s">
        <v>11</v>
      </c>
      <c r="C68" s="2" t="s">
        <v>10</v>
      </c>
      <c r="D68" s="2" t="s">
        <v>26</v>
      </c>
      <c r="E68" s="2" t="s">
        <v>13</v>
      </c>
      <c r="F68" s="2" t="s">
        <v>10</v>
      </c>
    </row>
    <row r="69" spans="1:6" x14ac:dyDescent="0.3">
      <c r="A69" t="s">
        <v>20</v>
      </c>
      <c r="B69" s="4">
        <f>B34</f>
        <v>13108</v>
      </c>
      <c r="C69" t="s">
        <v>1</v>
      </c>
      <c r="D69" t="s">
        <v>28</v>
      </c>
      <c r="E69" s="4">
        <f>E34</f>
        <v>59457.888000000014</v>
      </c>
      <c r="F69" t="s">
        <v>14</v>
      </c>
    </row>
    <row r="70" spans="1:6" x14ac:dyDescent="0.3">
      <c r="A70" t="s">
        <v>0</v>
      </c>
      <c r="B70" s="4">
        <f>B48</f>
        <v>384</v>
      </c>
      <c r="C70" t="s">
        <v>1</v>
      </c>
      <c r="D70" t="s">
        <v>28</v>
      </c>
      <c r="E70" s="4">
        <f>E48</f>
        <v>76.800000000000011</v>
      </c>
      <c r="F70" t="s">
        <v>14</v>
      </c>
    </row>
    <row r="71" spans="1:6" x14ac:dyDescent="0.3">
      <c r="A71" t="s">
        <v>3</v>
      </c>
      <c r="B71">
        <f>B62</f>
        <v>60386</v>
      </c>
      <c r="C71" t="s">
        <v>4</v>
      </c>
      <c r="D71" t="s">
        <v>28</v>
      </c>
      <c r="E71">
        <f>E62</f>
        <v>30193</v>
      </c>
      <c r="F71" t="s">
        <v>14</v>
      </c>
    </row>
    <row r="72" spans="1:6" x14ac:dyDescent="0.3">
      <c r="A72" t="s">
        <v>7</v>
      </c>
      <c r="B72">
        <v>25</v>
      </c>
      <c r="C72" t="s">
        <v>12</v>
      </c>
      <c r="D72" t="s">
        <v>27</v>
      </c>
      <c r="E72">
        <f>E9*B72</f>
        <v>250000</v>
      </c>
      <c r="F72" t="s">
        <v>14</v>
      </c>
    </row>
    <row r="73" spans="1:6" x14ac:dyDescent="0.3">
      <c r="A73" t="s">
        <v>8</v>
      </c>
      <c r="B73">
        <v>15</v>
      </c>
      <c r="C73" t="s">
        <v>12</v>
      </c>
      <c r="D73" t="s">
        <v>27</v>
      </c>
      <c r="E73">
        <f>E10*B73</f>
        <v>0</v>
      </c>
      <c r="F73" t="s">
        <v>14</v>
      </c>
    </row>
    <row r="74" spans="1:6" x14ac:dyDescent="0.3">
      <c r="A74" t="s">
        <v>19</v>
      </c>
      <c r="B74">
        <v>10</v>
      </c>
      <c r="C74" t="s">
        <v>12</v>
      </c>
      <c r="D74" t="s">
        <v>27</v>
      </c>
      <c r="E74">
        <f>E11*B74</f>
        <v>0</v>
      </c>
      <c r="F74" t="s">
        <v>14</v>
      </c>
    </row>
    <row r="76" spans="1:6" x14ac:dyDescent="0.3">
      <c r="A76" t="s">
        <v>28</v>
      </c>
      <c r="E76" s="4">
        <f>SUM(E69:E71)</f>
        <v>89727.688000000024</v>
      </c>
      <c r="F76" t="s">
        <v>14</v>
      </c>
    </row>
    <row r="77" spans="1:6" x14ac:dyDescent="0.3">
      <c r="A77" t="s">
        <v>27</v>
      </c>
      <c r="E77">
        <f>SUM(E72:E74)</f>
        <v>250000</v>
      </c>
      <c r="F77" t="s">
        <v>14</v>
      </c>
    </row>
    <row r="78" spans="1:6" s="2" customFormat="1" x14ac:dyDescent="0.3">
      <c r="A78" s="2" t="s">
        <v>29</v>
      </c>
      <c r="E78" s="2">
        <f>E76-E77</f>
        <v>-160272.31199999998</v>
      </c>
      <c r="F78" s="2" t="s">
        <v>14</v>
      </c>
    </row>
    <row r="79" spans="1:6" x14ac:dyDescent="0.3">
      <c r="A79" s="5"/>
      <c r="B79" s="5"/>
      <c r="C79" s="5"/>
      <c r="D79" s="5"/>
      <c r="E79" s="5"/>
      <c r="F79" s="5"/>
    </row>
    <row r="80" spans="1:6" x14ac:dyDescent="0.3">
      <c r="A80" s="5"/>
      <c r="B80" s="5"/>
      <c r="C80" s="5"/>
      <c r="D80" s="5"/>
      <c r="E80" s="5"/>
      <c r="F80" s="5"/>
    </row>
    <row r="81" spans="1:6" x14ac:dyDescent="0.3">
      <c r="A81" s="5"/>
      <c r="B81" s="5"/>
      <c r="C81" s="5"/>
      <c r="D81" s="5"/>
      <c r="E81" s="5"/>
      <c r="F81" s="5"/>
    </row>
    <row r="82" spans="1:6" x14ac:dyDescent="0.3">
      <c r="A82" s="5"/>
      <c r="B82" s="5"/>
      <c r="C82" s="5"/>
      <c r="D82" s="5"/>
      <c r="E82" s="5"/>
      <c r="F82" s="5"/>
    </row>
  </sheetData>
  <hyperlinks>
    <hyperlink ref="H13" r:id="rId1" xr:uid="{A43B7D0B-BD8C-43B4-B108-82E53F123966}"/>
    <hyperlink ref="H12" r:id="rId2" xr:uid="{C88B49D0-6535-400E-8999-439FFADF1695}"/>
    <hyperlink ref="H14" r:id="rId3" xr:uid="{A8C1E23F-BC00-4D47-AE61-05F42E9CC985}"/>
    <hyperlink ref="H15" r:id="rId4" xr:uid="{9C604A14-F647-4332-A728-33200F4A56EC}"/>
  </hyperlinks>
  <pageMargins left="0.7" right="0.7" top="0.75" bottom="0.75" header="0.3" footer="0.3"/>
  <pageSetup paperSize="9" orientation="portrait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E4B69-AA0E-4C1D-87E1-E42C01B33B3C}">
  <dimension ref="A1:Q43"/>
  <sheetViews>
    <sheetView tabSelected="1" topLeftCell="D16" workbookViewId="0">
      <selection activeCell="P24" sqref="P24"/>
    </sheetView>
  </sheetViews>
  <sheetFormatPr defaultColWidth="9.109375" defaultRowHeight="14.4" x14ac:dyDescent="0.3"/>
  <cols>
    <col min="1" max="1" width="14.6640625" style="12" customWidth="1"/>
    <col min="2" max="2" width="21.109375" style="12" bestFit="1" customWidth="1"/>
    <col min="3" max="3" width="9.109375" style="12"/>
    <col min="4" max="4" width="21.5546875" style="12" bestFit="1" customWidth="1"/>
    <col min="5" max="17" width="11.33203125" style="12" customWidth="1"/>
    <col min="18" max="16384" width="9.109375" style="12"/>
  </cols>
  <sheetData>
    <row r="1" spans="1:8" ht="23.4" x14ac:dyDescent="0.3">
      <c r="A1" s="11" t="s">
        <v>5</v>
      </c>
    </row>
    <row r="4" spans="1:8" x14ac:dyDescent="0.3">
      <c r="A4" s="13" t="s">
        <v>6</v>
      </c>
      <c r="B4" s="10"/>
      <c r="C4" s="10"/>
      <c r="D4" s="10"/>
      <c r="E4" s="10"/>
      <c r="F4" s="10"/>
    </row>
    <row r="5" spans="1:8" x14ac:dyDescent="0.3">
      <c r="A5" s="14"/>
    </row>
    <row r="6" spans="1:8" x14ac:dyDescent="0.3">
      <c r="A6" s="12" t="s">
        <v>25</v>
      </c>
      <c r="B6" s="14" t="s">
        <v>34</v>
      </c>
    </row>
    <row r="8" spans="1:8" x14ac:dyDescent="0.3">
      <c r="A8" s="14" t="s">
        <v>9</v>
      </c>
      <c r="B8" s="14" t="s">
        <v>11</v>
      </c>
      <c r="C8" s="14" t="s">
        <v>10</v>
      </c>
      <c r="D8" s="14" t="s">
        <v>26</v>
      </c>
      <c r="E8" s="14" t="s">
        <v>11</v>
      </c>
      <c r="F8" s="14" t="s">
        <v>10</v>
      </c>
      <c r="G8" s="14"/>
      <c r="H8" s="14"/>
    </row>
    <row r="9" spans="1:8" x14ac:dyDescent="0.3">
      <c r="A9" s="12" t="s">
        <v>7</v>
      </c>
      <c r="B9" s="12">
        <v>1</v>
      </c>
      <c r="C9" s="12" t="s">
        <v>12</v>
      </c>
      <c r="D9" s="12" t="s">
        <v>27</v>
      </c>
      <c r="E9" s="12">
        <v>10000</v>
      </c>
      <c r="F9" s="12" t="s">
        <v>23</v>
      </c>
      <c r="H9" s="15" t="s">
        <v>58</v>
      </c>
    </row>
    <row r="10" spans="1:8" x14ac:dyDescent="0.3">
      <c r="A10" s="12" t="s">
        <v>8</v>
      </c>
      <c r="B10" s="12">
        <v>1</v>
      </c>
      <c r="C10" s="12" t="s">
        <v>12</v>
      </c>
      <c r="D10" s="12" t="s">
        <v>27</v>
      </c>
      <c r="E10" s="12">
        <v>0</v>
      </c>
      <c r="F10" s="12" t="s">
        <v>23</v>
      </c>
      <c r="H10" s="12" t="s">
        <v>57</v>
      </c>
    </row>
    <row r="11" spans="1:8" x14ac:dyDescent="0.3">
      <c r="A11" s="12" t="s">
        <v>19</v>
      </c>
      <c r="B11" s="12">
        <v>1</v>
      </c>
      <c r="C11" s="12" t="s">
        <v>12</v>
      </c>
      <c r="D11" s="12" t="s">
        <v>27</v>
      </c>
      <c r="E11" s="12">
        <v>0</v>
      </c>
      <c r="F11" s="12" t="s">
        <v>23</v>
      </c>
      <c r="H11" s="12" t="s">
        <v>57</v>
      </c>
    </row>
    <row r="12" spans="1:8" x14ac:dyDescent="0.3">
      <c r="A12" s="12" t="s">
        <v>20</v>
      </c>
      <c r="B12" s="12">
        <v>1</v>
      </c>
      <c r="C12" s="12" t="s">
        <v>14</v>
      </c>
      <c r="D12" s="12" t="s">
        <v>28</v>
      </c>
      <c r="E12" s="12">
        <v>2.7</v>
      </c>
      <c r="F12" s="12" t="s">
        <v>21</v>
      </c>
      <c r="H12" s="15" t="s">
        <v>16</v>
      </c>
    </row>
    <row r="13" spans="1:8" x14ac:dyDescent="0.3">
      <c r="A13" s="12" t="s">
        <v>20</v>
      </c>
      <c r="B13" s="12">
        <v>1</v>
      </c>
      <c r="C13" s="12" t="s">
        <v>1</v>
      </c>
      <c r="D13" s="12" t="s">
        <v>22</v>
      </c>
      <c r="E13" s="12">
        <v>1.68</v>
      </c>
      <c r="F13" s="12" t="s">
        <v>14</v>
      </c>
      <c r="H13" s="15" t="s">
        <v>15</v>
      </c>
    </row>
    <row r="14" spans="1:8" x14ac:dyDescent="0.3">
      <c r="A14" s="12" t="s">
        <v>3</v>
      </c>
      <c r="B14" s="12">
        <v>1</v>
      </c>
      <c r="C14" s="12" t="s">
        <v>4</v>
      </c>
      <c r="D14" s="12" t="s">
        <v>28</v>
      </c>
      <c r="E14" s="12">
        <v>0.5</v>
      </c>
      <c r="F14" s="12" t="s">
        <v>21</v>
      </c>
      <c r="H14" s="15" t="s">
        <v>17</v>
      </c>
    </row>
    <row r="15" spans="1:8" x14ac:dyDescent="0.3">
      <c r="A15" s="16" t="s">
        <v>0</v>
      </c>
      <c r="B15" s="16">
        <v>1</v>
      </c>
      <c r="C15" s="16" t="s">
        <v>1</v>
      </c>
      <c r="D15" s="16" t="s">
        <v>28</v>
      </c>
      <c r="E15" s="16">
        <v>0.2</v>
      </c>
      <c r="F15" s="16" t="s">
        <v>21</v>
      </c>
      <c r="H15" s="15" t="s">
        <v>18</v>
      </c>
    </row>
    <row r="16" spans="1:8" x14ac:dyDescent="0.3">
      <c r="A16" s="16"/>
      <c r="B16" s="16"/>
      <c r="C16" s="16"/>
      <c r="D16" s="16"/>
      <c r="E16" s="16"/>
      <c r="F16" s="16"/>
    </row>
    <row r="19" spans="1:17" x14ac:dyDescent="0.3">
      <c r="A19" s="13" t="s">
        <v>33</v>
      </c>
      <c r="B19" s="10"/>
      <c r="C19" s="13"/>
      <c r="D19" s="10"/>
      <c r="E19" s="19" t="s">
        <v>36</v>
      </c>
      <c r="F19" s="19" t="s">
        <v>37</v>
      </c>
      <c r="G19" s="19" t="s">
        <v>38</v>
      </c>
      <c r="H19" s="19" t="s">
        <v>39</v>
      </c>
      <c r="I19" s="19" t="s">
        <v>40</v>
      </c>
      <c r="J19" s="19" t="s">
        <v>41</v>
      </c>
      <c r="K19" s="19" t="s">
        <v>42</v>
      </c>
      <c r="L19" s="19" t="s">
        <v>43</v>
      </c>
      <c r="M19" s="19" t="s">
        <v>44</v>
      </c>
      <c r="N19" s="19" t="s">
        <v>45</v>
      </c>
      <c r="O19" s="19" t="s">
        <v>46</v>
      </c>
      <c r="P19" s="19" t="s">
        <v>47</v>
      </c>
      <c r="Q19" s="19" t="s">
        <v>52</v>
      </c>
    </row>
    <row r="20" spans="1:17" x14ac:dyDescent="0.3">
      <c r="C20" s="18"/>
    </row>
    <row r="21" spans="1:17" x14ac:dyDescent="0.3">
      <c r="A21" s="12" t="s">
        <v>20</v>
      </c>
      <c r="B21" s="12" t="s">
        <v>53</v>
      </c>
      <c r="D21" s="12" t="s">
        <v>28</v>
      </c>
      <c r="E21" s="17">
        <v>3584</v>
      </c>
      <c r="F21" s="20">
        <v>2446</v>
      </c>
      <c r="G21" s="20">
        <v>2527</v>
      </c>
      <c r="H21" s="20">
        <v>1809</v>
      </c>
      <c r="I21" s="20">
        <v>1349</v>
      </c>
      <c r="J21" s="20">
        <v>560</v>
      </c>
      <c r="K21" s="20">
        <v>406</v>
      </c>
      <c r="L21" s="20">
        <v>427</v>
      </c>
      <c r="M21" s="17">
        <v>993</v>
      </c>
      <c r="N21" s="17">
        <v>1897</v>
      </c>
      <c r="O21" s="17">
        <v>2653</v>
      </c>
      <c r="P21" s="17">
        <v>3256</v>
      </c>
      <c r="Q21" s="17">
        <f>SUM(E21:P21)</f>
        <v>21907</v>
      </c>
    </row>
    <row r="22" spans="1:17" x14ac:dyDescent="0.3">
      <c r="A22" s="12" t="s">
        <v>0</v>
      </c>
      <c r="B22" s="12" t="s">
        <v>53</v>
      </c>
      <c r="D22" s="12" t="s">
        <v>28</v>
      </c>
      <c r="E22" s="17">
        <v>48</v>
      </c>
      <c r="F22" s="17">
        <v>48</v>
      </c>
      <c r="G22" s="17">
        <v>48</v>
      </c>
      <c r="H22" s="17">
        <v>48</v>
      </c>
      <c r="I22" s="17">
        <v>48</v>
      </c>
      <c r="J22" s="17">
        <v>48</v>
      </c>
      <c r="K22" s="17">
        <v>48</v>
      </c>
      <c r="L22" s="17">
        <v>48</v>
      </c>
      <c r="M22" s="17">
        <v>48</v>
      </c>
      <c r="N22" s="17">
        <v>48</v>
      </c>
      <c r="O22" s="17">
        <v>48</v>
      </c>
      <c r="P22" s="17">
        <v>48</v>
      </c>
      <c r="Q22" s="17">
        <f t="shared" ref="Q22" si="0">SUM(E22:P22)</f>
        <v>576</v>
      </c>
    </row>
    <row r="23" spans="1:17" x14ac:dyDescent="0.3">
      <c r="A23" s="12" t="s">
        <v>3</v>
      </c>
      <c r="B23" s="12" t="s">
        <v>54</v>
      </c>
      <c r="D23" s="12" t="s">
        <v>28</v>
      </c>
      <c r="E23" s="17">
        <v>8689</v>
      </c>
      <c r="F23" s="20">
        <v>6686</v>
      </c>
      <c r="G23" s="20">
        <v>8706</v>
      </c>
      <c r="H23" s="20">
        <v>8357</v>
      </c>
      <c r="I23" s="20">
        <v>8995</v>
      </c>
      <c r="J23" s="20">
        <v>7378</v>
      </c>
      <c r="K23" s="20">
        <v>4218</v>
      </c>
      <c r="L23" s="20">
        <v>7357</v>
      </c>
      <c r="M23" s="17">
        <v>7346</v>
      </c>
      <c r="N23" s="17">
        <v>6680</v>
      </c>
      <c r="O23" s="17">
        <v>7522</v>
      </c>
      <c r="P23" s="17">
        <v>6282</v>
      </c>
      <c r="Q23" s="17">
        <f>SUM(E23:P23)</f>
        <v>88216</v>
      </c>
    </row>
    <row r="24" spans="1:17" x14ac:dyDescent="0.3"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7" x14ac:dyDescent="0.3">
      <c r="A25" s="12" t="s">
        <v>7</v>
      </c>
      <c r="B25" s="12" t="s">
        <v>55</v>
      </c>
      <c r="D25" s="12" t="s">
        <v>27</v>
      </c>
      <c r="E25" s="17">
        <v>25</v>
      </c>
      <c r="F25" s="17">
        <v>25</v>
      </c>
      <c r="G25" s="17">
        <v>25</v>
      </c>
      <c r="H25" s="17">
        <v>25</v>
      </c>
      <c r="I25" s="17">
        <v>25</v>
      </c>
      <c r="J25" s="17">
        <v>25</v>
      </c>
      <c r="K25" s="17">
        <v>25</v>
      </c>
      <c r="L25" s="17">
        <v>25</v>
      </c>
      <c r="M25" s="17">
        <v>25</v>
      </c>
      <c r="N25" s="17">
        <v>25</v>
      </c>
      <c r="O25" s="17">
        <v>25</v>
      </c>
      <c r="P25" s="17">
        <v>25</v>
      </c>
    </row>
    <row r="26" spans="1:17" x14ac:dyDescent="0.3">
      <c r="A26" s="12" t="s">
        <v>8</v>
      </c>
      <c r="B26" s="12" t="s">
        <v>55</v>
      </c>
      <c r="D26" s="12" t="s">
        <v>27</v>
      </c>
      <c r="E26" s="17">
        <v>15</v>
      </c>
      <c r="F26" s="17">
        <v>15</v>
      </c>
      <c r="G26" s="17">
        <v>15</v>
      </c>
      <c r="H26" s="17">
        <v>15</v>
      </c>
      <c r="I26" s="17">
        <v>15</v>
      </c>
      <c r="J26" s="17">
        <v>15</v>
      </c>
      <c r="K26" s="17">
        <v>15</v>
      </c>
      <c r="L26" s="17">
        <v>15</v>
      </c>
      <c r="M26" s="17">
        <v>15</v>
      </c>
      <c r="N26" s="17">
        <v>15</v>
      </c>
      <c r="O26" s="17">
        <v>15</v>
      </c>
      <c r="P26" s="17">
        <v>15</v>
      </c>
    </row>
    <row r="27" spans="1:17" x14ac:dyDescent="0.3">
      <c r="A27" s="12" t="s">
        <v>19</v>
      </c>
      <c r="B27" s="12" t="s">
        <v>55</v>
      </c>
      <c r="D27" s="12" t="s">
        <v>27</v>
      </c>
      <c r="E27" s="17">
        <v>10</v>
      </c>
      <c r="F27" s="17">
        <v>10</v>
      </c>
      <c r="G27" s="17">
        <v>10</v>
      </c>
      <c r="H27" s="17">
        <v>10</v>
      </c>
      <c r="I27" s="17">
        <v>10</v>
      </c>
      <c r="J27" s="17">
        <v>10</v>
      </c>
      <c r="K27" s="17">
        <v>10</v>
      </c>
      <c r="L27" s="17">
        <v>10</v>
      </c>
      <c r="M27" s="17">
        <v>10</v>
      </c>
      <c r="N27" s="17">
        <v>10</v>
      </c>
      <c r="O27" s="17">
        <v>10</v>
      </c>
      <c r="P27" s="17">
        <v>10</v>
      </c>
    </row>
    <row r="31" spans="1:17" x14ac:dyDescent="0.3">
      <c r="A31" s="13" t="s">
        <v>56</v>
      </c>
      <c r="B31" s="10"/>
      <c r="C31" s="13"/>
      <c r="D31" s="10"/>
      <c r="E31" s="19" t="s">
        <v>36</v>
      </c>
      <c r="F31" s="19" t="s">
        <v>37</v>
      </c>
      <c r="G31" s="19" t="s">
        <v>38</v>
      </c>
      <c r="H31" s="19" t="s">
        <v>39</v>
      </c>
      <c r="I31" s="19" t="s">
        <v>40</v>
      </c>
      <c r="J31" s="19" t="s">
        <v>41</v>
      </c>
      <c r="K31" s="19" t="s">
        <v>42</v>
      </c>
      <c r="L31" s="19" t="s">
        <v>43</v>
      </c>
      <c r="M31" s="19" t="s">
        <v>44</v>
      </c>
      <c r="N31" s="19" t="s">
        <v>45</v>
      </c>
      <c r="O31" s="19" t="s">
        <v>46</v>
      </c>
      <c r="P31" s="19" t="s">
        <v>47</v>
      </c>
      <c r="Q31" s="19" t="s">
        <v>52</v>
      </c>
    </row>
    <row r="33" spans="1:17" x14ac:dyDescent="0.3">
      <c r="A33" s="12" t="s">
        <v>20</v>
      </c>
      <c r="B33" s="12" t="s">
        <v>51</v>
      </c>
      <c r="E33" s="17">
        <f t="shared" ref="E33:K33" si="1">E21*$E$12*$E$13</f>
        <v>16257.024000000001</v>
      </c>
      <c r="F33" s="17">
        <f t="shared" si="1"/>
        <v>11095.056</v>
      </c>
      <c r="G33" s="17">
        <f t="shared" si="1"/>
        <v>11462.472</v>
      </c>
      <c r="H33" s="17">
        <f t="shared" si="1"/>
        <v>8205.6239999999998</v>
      </c>
      <c r="I33" s="17">
        <f t="shared" si="1"/>
        <v>6119.0640000000003</v>
      </c>
      <c r="J33" s="17">
        <f t="shared" si="1"/>
        <v>2540.16</v>
      </c>
      <c r="K33" s="17">
        <f t="shared" si="1"/>
        <v>1841.616</v>
      </c>
      <c r="L33" s="17">
        <f>L21*$E$12*$E$13</f>
        <v>1936.8720000000001</v>
      </c>
      <c r="M33" s="17">
        <f>M21*$E$12*$E$13</f>
        <v>4504.2480000000005</v>
      </c>
      <c r="N33" s="17">
        <f>N21*$E$12*$E$13</f>
        <v>8604.7920000000013</v>
      </c>
      <c r="O33" s="17">
        <f t="shared" ref="O33:P33" si="2">O21*$E$12*$E$13</f>
        <v>12034.008</v>
      </c>
      <c r="P33" s="17">
        <f t="shared" si="2"/>
        <v>14769.216</v>
      </c>
      <c r="Q33" s="17">
        <f t="shared" ref="Q33:Q43" si="3">SUM(E33:P33)</f>
        <v>99370.152000000016</v>
      </c>
    </row>
    <row r="34" spans="1:17" x14ac:dyDescent="0.3">
      <c r="A34" s="12" t="s">
        <v>0</v>
      </c>
      <c r="B34" s="12" t="s">
        <v>51</v>
      </c>
      <c r="E34" s="17">
        <f>E22*$E$15</f>
        <v>9.6000000000000014</v>
      </c>
      <c r="F34" s="17">
        <f t="shared" ref="F34:P34" si="4">F22*$E$15</f>
        <v>9.6000000000000014</v>
      </c>
      <c r="G34" s="17">
        <f t="shared" si="4"/>
        <v>9.6000000000000014</v>
      </c>
      <c r="H34" s="17">
        <f t="shared" si="4"/>
        <v>9.6000000000000014</v>
      </c>
      <c r="I34" s="17">
        <f t="shared" si="4"/>
        <v>9.6000000000000014</v>
      </c>
      <c r="J34" s="17">
        <f t="shared" si="4"/>
        <v>9.6000000000000014</v>
      </c>
      <c r="K34" s="17">
        <f t="shared" si="4"/>
        <v>9.6000000000000014</v>
      </c>
      <c r="L34" s="17">
        <f t="shared" si="4"/>
        <v>9.6000000000000014</v>
      </c>
      <c r="M34" s="17">
        <f t="shared" si="4"/>
        <v>9.6000000000000014</v>
      </c>
      <c r="N34" s="17">
        <f t="shared" si="4"/>
        <v>9.6000000000000014</v>
      </c>
      <c r="O34" s="17">
        <f t="shared" si="4"/>
        <v>9.6000000000000014</v>
      </c>
      <c r="P34" s="17">
        <f t="shared" si="4"/>
        <v>9.6000000000000014</v>
      </c>
      <c r="Q34" s="17">
        <f t="shared" si="3"/>
        <v>115.19999999999999</v>
      </c>
    </row>
    <row r="35" spans="1:17" x14ac:dyDescent="0.3">
      <c r="A35" s="12" t="s">
        <v>3</v>
      </c>
      <c r="B35" s="12" t="s">
        <v>51</v>
      </c>
      <c r="E35" s="17">
        <f>E23*$E$14</f>
        <v>4344.5</v>
      </c>
      <c r="F35" s="17">
        <f t="shared" ref="F35:P35" si="5">F23*$E$14</f>
        <v>3343</v>
      </c>
      <c r="G35" s="17">
        <f t="shared" si="5"/>
        <v>4353</v>
      </c>
      <c r="H35" s="17">
        <f t="shared" si="5"/>
        <v>4178.5</v>
      </c>
      <c r="I35" s="17">
        <f t="shared" si="5"/>
        <v>4497.5</v>
      </c>
      <c r="J35" s="17">
        <f t="shared" si="5"/>
        <v>3689</v>
      </c>
      <c r="K35" s="17">
        <f t="shared" si="5"/>
        <v>2109</v>
      </c>
      <c r="L35" s="17">
        <f t="shared" si="5"/>
        <v>3678.5</v>
      </c>
      <c r="M35" s="17">
        <f t="shared" si="5"/>
        <v>3673</v>
      </c>
      <c r="N35" s="17">
        <f t="shared" si="5"/>
        <v>3340</v>
      </c>
      <c r="O35" s="17">
        <f t="shared" si="5"/>
        <v>3761</v>
      </c>
      <c r="P35" s="17">
        <f t="shared" si="5"/>
        <v>3141</v>
      </c>
      <c r="Q35" s="17">
        <f t="shared" si="3"/>
        <v>44108</v>
      </c>
    </row>
    <row r="37" spans="1:17" x14ac:dyDescent="0.3">
      <c r="A37" s="12" t="s">
        <v>7</v>
      </c>
      <c r="B37" s="12" t="s">
        <v>51</v>
      </c>
      <c r="E37" s="17">
        <f>E25*($E$9/12)</f>
        <v>20833.333333333336</v>
      </c>
      <c r="F37" s="17">
        <f t="shared" ref="F37:P37" si="6">F25*($E$9/12)</f>
        <v>20833.333333333336</v>
      </c>
      <c r="G37" s="17">
        <f t="shared" si="6"/>
        <v>20833.333333333336</v>
      </c>
      <c r="H37" s="17">
        <f t="shared" si="6"/>
        <v>20833.333333333336</v>
      </c>
      <c r="I37" s="17">
        <f t="shared" si="6"/>
        <v>20833.333333333336</v>
      </c>
      <c r="J37" s="17">
        <f t="shared" si="6"/>
        <v>20833.333333333336</v>
      </c>
      <c r="K37" s="17">
        <f t="shared" si="6"/>
        <v>20833.333333333336</v>
      </c>
      <c r="L37" s="17">
        <f t="shared" si="6"/>
        <v>20833.333333333336</v>
      </c>
      <c r="M37" s="17">
        <f t="shared" si="6"/>
        <v>20833.333333333336</v>
      </c>
      <c r="N37" s="17">
        <f t="shared" si="6"/>
        <v>20833.333333333336</v>
      </c>
      <c r="O37" s="17">
        <f t="shared" si="6"/>
        <v>20833.333333333336</v>
      </c>
      <c r="P37" s="17">
        <f t="shared" si="6"/>
        <v>20833.333333333336</v>
      </c>
      <c r="Q37" s="17">
        <f t="shared" si="3"/>
        <v>250000.00000000009</v>
      </c>
    </row>
    <row r="38" spans="1:17" x14ac:dyDescent="0.3">
      <c r="A38" s="12" t="s">
        <v>8</v>
      </c>
      <c r="B38" s="12" t="s">
        <v>51</v>
      </c>
      <c r="E38" s="12">
        <f>E26*($E$10/12)</f>
        <v>0</v>
      </c>
      <c r="F38" s="12">
        <f t="shared" ref="F38:P38" si="7">F26*($E$10/12)</f>
        <v>0</v>
      </c>
      <c r="G38" s="12">
        <f t="shared" si="7"/>
        <v>0</v>
      </c>
      <c r="H38" s="12">
        <f t="shared" si="7"/>
        <v>0</v>
      </c>
      <c r="I38" s="12">
        <f t="shared" si="7"/>
        <v>0</v>
      </c>
      <c r="J38" s="12">
        <f t="shared" si="7"/>
        <v>0</v>
      </c>
      <c r="K38" s="12">
        <f t="shared" si="7"/>
        <v>0</v>
      </c>
      <c r="L38" s="12">
        <f t="shared" si="7"/>
        <v>0</v>
      </c>
      <c r="M38" s="12">
        <f t="shared" si="7"/>
        <v>0</v>
      </c>
      <c r="N38" s="12">
        <f t="shared" si="7"/>
        <v>0</v>
      </c>
      <c r="O38" s="12">
        <f t="shared" si="7"/>
        <v>0</v>
      </c>
      <c r="P38" s="12">
        <f t="shared" si="7"/>
        <v>0</v>
      </c>
      <c r="Q38" s="17">
        <f t="shared" si="3"/>
        <v>0</v>
      </c>
    </row>
    <row r="39" spans="1:17" x14ac:dyDescent="0.3">
      <c r="A39" s="12" t="s">
        <v>19</v>
      </c>
      <c r="B39" s="12" t="s">
        <v>51</v>
      </c>
      <c r="E39" s="12">
        <f>E27*($E$11/12)</f>
        <v>0</v>
      </c>
      <c r="F39" s="12">
        <f t="shared" ref="F39:P39" si="8">F27*($E$11/12)</f>
        <v>0</v>
      </c>
      <c r="G39" s="12">
        <f t="shared" si="8"/>
        <v>0</v>
      </c>
      <c r="H39" s="12">
        <f t="shared" si="8"/>
        <v>0</v>
      </c>
      <c r="I39" s="12">
        <f t="shared" si="8"/>
        <v>0</v>
      </c>
      <c r="J39" s="12">
        <f t="shared" si="8"/>
        <v>0</v>
      </c>
      <c r="K39" s="12">
        <f t="shared" si="8"/>
        <v>0</v>
      </c>
      <c r="L39" s="12">
        <f t="shared" si="8"/>
        <v>0</v>
      </c>
      <c r="M39" s="12">
        <f t="shared" si="8"/>
        <v>0</v>
      </c>
      <c r="N39" s="12">
        <f t="shared" si="8"/>
        <v>0</v>
      </c>
      <c r="O39" s="12">
        <f t="shared" si="8"/>
        <v>0</v>
      </c>
      <c r="P39" s="12">
        <f t="shared" si="8"/>
        <v>0</v>
      </c>
      <c r="Q39" s="17">
        <f t="shared" si="3"/>
        <v>0</v>
      </c>
    </row>
    <row r="41" spans="1:17" x14ac:dyDescent="0.3">
      <c r="A41" s="12" t="s">
        <v>28</v>
      </c>
      <c r="B41" s="12" t="s">
        <v>51</v>
      </c>
      <c r="E41" s="17">
        <f>SUM(E33:E35)</f>
        <v>20611.124000000003</v>
      </c>
      <c r="F41" s="17">
        <f t="shared" ref="F41:P41" si="9">SUM(F33:F35)</f>
        <v>14447.656000000001</v>
      </c>
      <c r="G41" s="17">
        <f t="shared" si="9"/>
        <v>15825.072</v>
      </c>
      <c r="H41" s="17">
        <f t="shared" si="9"/>
        <v>12393.724</v>
      </c>
      <c r="I41" s="17">
        <f t="shared" si="9"/>
        <v>10626.164000000001</v>
      </c>
      <c r="J41" s="17">
        <f t="shared" si="9"/>
        <v>6238.76</v>
      </c>
      <c r="K41" s="17">
        <f t="shared" si="9"/>
        <v>3960.2159999999999</v>
      </c>
      <c r="L41" s="17">
        <f t="shared" si="9"/>
        <v>5624.9719999999998</v>
      </c>
      <c r="M41" s="17">
        <f t="shared" si="9"/>
        <v>8186.8480000000009</v>
      </c>
      <c r="N41" s="17">
        <f t="shared" si="9"/>
        <v>11954.392000000002</v>
      </c>
      <c r="O41" s="17">
        <f t="shared" si="9"/>
        <v>15804.608</v>
      </c>
      <c r="P41" s="17">
        <f t="shared" si="9"/>
        <v>17919.815999999999</v>
      </c>
      <c r="Q41" s="17">
        <f t="shared" si="3"/>
        <v>143593.35199999998</v>
      </c>
    </row>
    <row r="42" spans="1:17" x14ac:dyDescent="0.3">
      <c r="A42" s="12" t="s">
        <v>27</v>
      </c>
      <c r="B42" s="12" t="s">
        <v>51</v>
      </c>
      <c r="E42" s="17">
        <f>SUM(E37:E39)</f>
        <v>20833.333333333336</v>
      </c>
      <c r="F42" s="17">
        <f t="shared" ref="F42:P42" si="10">SUM(F37:F39)</f>
        <v>20833.333333333336</v>
      </c>
      <c r="G42" s="17">
        <f t="shared" si="10"/>
        <v>20833.333333333336</v>
      </c>
      <c r="H42" s="17">
        <f t="shared" si="10"/>
        <v>20833.333333333336</v>
      </c>
      <c r="I42" s="17">
        <f t="shared" si="10"/>
        <v>20833.333333333336</v>
      </c>
      <c r="J42" s="17">
        <f t="shared" si="10"/>
        <v>20833.333333333336</v>
      </c>
      <c r="K42" s="17">
        <f t="shared" si="10"/>
        <v>20833.333333333336</v>
      </c>
      <c r="L42" s="17">
        <f t="shared" si="10"/>
        <v>20833.333333333336</v>
      </c>
      <c r="M42" s="17">
        <f t="shared" si="10"/>
        <v>20833.333333333336</v>
      </c>
      <c r="N42" s="17">
        <f t="shared" si="10"/>
        <v>20833.333333333336</v>
      </c>
      <c r="O42" s="17">
        <f t="shared" si="10"/>
        <v>20833.333333333336</v>
      </c>
      <c r="P42" s="17">
        <f t="shared" si="10"/>
        <v>20833.333333333336</v>
      </c>
      <c r="Q42" s="17">
        <f t="shared" si="3"/>
        <v>250000.00000000009</v>
      </c>
    </row>
    <row r="43" spans="1:17" x14ac:dyDescent="0.3">
      <c r="A43" s="14" t="s">
        <v>59</v>
      </c>
      <c r="B43" s="12" t="s">
        <v>51</v>
      </c>
      <c r="E43" s="21">
        <f>E41-E42</f>
        <v>-222.20933333333232</v>
      </c>
      <c r="F43" s="21">
        <f t="shared" ref="F43:P43" si="11">F41-F42</f>
        <v>-6385.6773333333349</v>
      </c>
      <c r="G43" s="21">
        <f t="shared" si="11"/>
        <v>-5008.2613333333356</v>
      </c>
      <c r="H43" s="21">
        <f t="shared" si="11"/>
        <v>-8439.6093333333356</v>
      </c>
      <c r="I43" s="21">
        <f t="shared" si="11"/>
        <v>-10207.169333333335</v>
      </c>
      <c r="J43" s="21">
        <f t="shared" si="11"/>
        <v>-14594.573333333336</v>
      </c>
      <c r="K43" s="21">
        <f t="shared" si="11"/>
        <v>-16873.117333333335</v>
      </c>
      <c r="L43" s="21">
        <f t="shared" si="11"/>
        <v>-15208.361333333336</v>
      </c>
      <c r="M43" s="21">
        <f t="shared" si="11"/>
        <v>-12646.485333333334</v>
      </c>
      <c r="N43" s="21">
        <f t="shared" si="11"/>
        <v>-8878.9413333333341</v>
      </c>
      <c r="O43" s="21">
        <f t="shared" si="11"/>
        <v>-5028.7253333333356</v>
      </c>
      <c r="P43" s="21">
        <f t="shared" si="11"/>
        <v>-2913.5173333333369</v>
      </c>
      <c r="Q43" s="21">
        <f t="shared" si="3"/>
        <v>-106406.64800000002</v>
      </c>
    </row>
  </sheetData>
  <phoneticPr fontId="5" type="noConversion"/>
  <hyperlinks>
    <hyperlink ref="H13" r:id="rId1" xr:uid="{8308DF38-6501-42BD-87F5-804AE3155FFE}"/>
    <hyperlink ref="H12" r:id="rId2" xr:uid="{1ACD0378-CEBB-415D-B517-83E4C6F4EBEF}"/>
    <hyperlink ref="H14" r:id="rId3" xr:uid="{790CCD60-28BF-4E28-9A50-9F84A2296689}"/>
    <hyperlink ref="H15" r:id="rId4" xr:uid="{59A0D8BA-46D6-4D48-8160-6BA76DBBCE8D}"/>
    <hyperlink ref="H9" r:id="rId5" xr:uid="{BA919EC5-C780-478B-ABEA-FCE243528855}"/>
  </hyperlinks>
  <pageMargins left="0.7" right="0.7" top="0.75" bottom="0.75" header="0.3" footer="0.3"/>
  <pageSetup paperSize="9"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2018</vt:lpstr>
      <vt:lpstr>2019</vt:lpstr>
      <vt:lpstr>2019 måned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Claus Skytte Andersen</dc:creator>
  <cp:lastModifiedBy>Lena Dalhoff Hansen</cp:lastModifiedBy>
  <cp:lastPrinted>2019-09-20T10:59:28Z</cp:lastPrinted>
  <dcterms:created xsi:type="dcterms:W3CDTF">2019-05-03T11:02:19Z</dcterms:created>
  <dcterms:modified xsi:type="dcterms:W3CDTF">2020-01-17T12:38:38Z</dcterms:modified>
</cp:coreProperties>
</file>